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32767" yWindow="32767" windowWidth="19180" windowHeight="6800" activeTab="3"/>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<sst xmlns="http://schemas.openxmlformats.org/spreadsheetml/2006/main" count="201" uniqueCount="59">
  <si>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</si>
  <si>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</si>
  <si>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</si>
  <si>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</si>
  <si>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</si>
  <si>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</si>
  <si>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</si>
  <si>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</si>
  <si>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</si>
  <si>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</si>
  <si>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</si>
  <si>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</si>
  <si>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</si>
  <si>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</si>
  <si>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</si>
  <si>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</si>
  <si>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</si>
  <si>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</si>
  <si>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</si>
  <si>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</si>
  <si>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</si>
  <si>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</si>
  <si>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</si>
  <si>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</si>
  <si>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</si>
  <si>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</si>
  <si>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</si>
  <si>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</si>
  <si>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</si>
  <si>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</si>
  <si>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</si>
  <si>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</si>
  <si>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</si>
  <si>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</si>
  <si>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</si>
  <si>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</si>
  <si>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</si>
  <si>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</si>
  <si>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</si>
  <si>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</si>
  <si>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</si>
  <si>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</si>
  <si>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</si>
  <si>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</si>
  <si>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</si>
  <si>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</si>
  <si>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17</t>
  </si>
  <si>
    <t>Verlierer 2. Halbfinale Spiel 18</t>
  </si>
  <si>
    <t>Sieger 1. Halbfinale Spiel 17</t>
  </si>
  <si>
    <t>Sieger 2. Halbfinale Spiel 18</t>
  </si>
  <si>
    <t>Impraisa Electrica Scuol</t>
  </si>
  <si>
    <t>Bar Clozza</t>
  </si>
  <si>
    <t>Leben am Limit 2.0</t>
  </si>
  <si>
    <t>Amicis del Sud</t>
  </si>
  <si>
    <t>High Voltage</t>
  </si>
  <si>
    <t>William United</t>
  </si>
  <si>
    <t>CB ils scienziads</t>
  </si>
  <si>
    <t>Die Zauberflöten</t>
  </si>
  <si>
    <t>Raiffeisen</t>
  </si>
</sst>
</file>

<file path=xl/styles.xml><?xml version="1.0" encoding="utf-8"?>
<styleSheet xmlns="http://schemas.openxmlformats.org/spreadsheetml/2006/main">
  <numFmts count="5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0000000000000000000000000"/>
    <numFmt numFmtId="181" formatCode="h:mm"/>
    <numFmt numFmtId="182" formatCode="&quot;Ja&quot;;&quot;Ja&quot;;&quot;Nein&quot;"/>
    <numFmt numFmtId="183" formatCode="&quot;Wahr&quot;;&quot;Wahr&quot;;&quot;Falsch&quot;"/>
    <numFmt numFmtId="184" formatCode="&quot;Ein&quot;;&quot;Ein&quot;;&quot;Aus&quot;"/>
    <numFmt numFmtId="185" formatCode="[hh]:mm"/>
    <numFmt numFmtId="186" formatCode="dddd\ dd/mmmm/yyyy"/>
    <numFmt numFmtId="187" formatCode="ddd\ dd/mm/yy"/>
    <numFmt numFmtId="188" formatCode="ddd\ dd/mm/yyyy"/>
    <numFmt numFmtId="189" formatCode="mmm\ yyyy"/>
    <numFmt numFmtId="190" formatCode="d/m"/>
    <numFmt numFmtId="191" formatCode="[hhh]&quot;/&quot;mm"/>
    <numFmt numFmtId="192" formatCode="h&quot;/&quot;mm"/>
    <numFmt numFmtId="193" formatCode="hh&quot;/&quot;mm"/>
    <numFmt numFmtId="194" formatCode="[h]&quot;/&quot;mm"/>
    <numFmt numFmtId="195" formatCode="mmmm\ yyyy"/>
    <numFmt numFmtId="196" formatCode="ddd"/>
    <numFmt numFmtId="197" formatCode="[h]&quot;:&quot;mm"/>
    <numFmt numFmtId="198" formatCode="[hh]&quot;:&quot;mm"/>
    <numFmt numFmtId="199" formatCode="dd/\ dddd"/>
    <numFmt numFmtId="200" formatCode="[hh]&quot;/&quot;mm"/>
    <numFmt numFmtId="201" formatCode="[h]:mm"/>
    <numFmt numFmtId="202" formatCode="dd/ddd"/>
    <numFmt numFmtId="203" formatCode="[h]/mm"/>
    <numFmt numFmtId="204" formatCode="dd/\ ddd"/>
    <numFmt numFmtId="205" formatCode="_-* #,##0.00\ \€\-;\-* #,##0.00\ \€\-;_-* &quot;-&quot;??\ _D_M_-;_-@_-"/>
    <numFmt numFmtId="206" formatCode="_-* #,##0.00\ \€;\-* #,##0.00\ \€;_-* &quot;-&quot;??\ \€;_-@_-"/>
    <numFmt numFmtId="207" formatCode="0.00\ \€"/>
    <numFmt numFmtId="208" formatCode="#,##0\ &quot;DM&quot;"/>
    <numFmt numFmtId="209" formatCode="#,##0.00\ &quot;€&quot;"/>
    <numFmt numFmtId="210" formatCode="\-#,##0.00\ &quot;€&quot;;[Red]\-#,##0.00\ &quot;€&quot;"/>
    <numFmt numFmtId="211" formatCode="\-\ #,##0.00\ &quot;€&quot;;[Red]\-#,##0.00\ &quot;€&quot;"/>
    <numFmt numFmtId="212" formatCode="mm"/>
  </numFmts>
  <fonts count="88">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4" fillId="0" borderId="0" applyNumberFormat="0" applyFill="0" applyBorder="0" applyAlignment="0" applyProtection="0"/>
    <xf numFmtId="177"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18">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0" fillId="0" borderId="0" xfId="0" applyFill="1" applyAlignment="1">
      <alignment/>
    </xf>
    <xf numFmtId="0" fontId="0" fillId="0"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185"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horizontal="right"/>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horizontal="right" vertical="center"/>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protection hidden="1"/>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266825" y="266700"/>
          <a:ext cx="7534275" cy="3733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98"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6966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397" zoomScaleNormal="397" zoomScalePageLayoutView="0" workbookViewId="0" topLeftCell="A1">
      <selection activeCell="A1" sqref="A1"/>
    </sheetView>
  </sheetViews>
  <sheetFormatPr defaultColWidth="9.421875" defaultRowHeight="12.75"/>
  <cols>
    <col min="1" max="1" width="70.8515625" style="58" customWidth="1"/>
    <col min="2" max="2" width="29.140625" style="58" customWidth="1"/>
    <col min="3" max="16384" width="9.421875" style="58" customWidth="1"/>
  </cols>
  <sheetData>
    <row r="1" ht="75" customHeight="1">
      <c r="A1" s="99"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5.57421875" style="5" customWidth="1"/>
    <col min="2" max="2" width="21.00390625" style="25" customWidth="1"/>
    <col min="3" max="4" width="7.140625" style="25" customWidth="1"/>
    <col min="5" max="5" width="5.421875" style="25" customWidth="1"/>
    <col min="6" max="6" width="1.7109375" style="25" customWidth="1"/>
    <col min="7" max="7" width="5.421875" style="25" customWidth="1"/>
    <col min="8" max="8" width="4.57421875" style="25" customWidth="1"/>
    <col min="9" max="9" width="2.00390625" style="8" customWidth="1"/>
    <col min="10" max="10" width="31.421875" style="25" customWidth="1"/>
    <col min="11" max="11" width="5.00390625" style="25" customWidth="1"/>
    <col min="12" max="12" width="4.421875" style="8" customWidth="1"/>
    <col min="13" max="13" width="2.00390625" style="25" customWidth="1"/>
    <col min="14" max="14" width="4.421875" style="25" customWidth="1"/>
    <col min="15" max="15" width="4.57421875" style="25" customWidth="1"/>
  </cols>
  <sheetData>
    <row r="1" spans="1:15" ht="27" customHeight="1">
      <c r="A1" s="9"/>
      <c r="B1" s="109" t="s">
        <v>32</v>
      </c>
      <c r="C1" s="109"/>
      <c r="D1" s="109"/>
      <c r="E1" s="109"/>
      <c r="F1" s="109"/>
      <c r="G1" s="109"/>
      <c r="H1" s="109"/>
      <c r="I1" s="3"/>
      <c r="J1" s="3"/>
      <c r="K1" s="3"/>
      <c r="L1" s="3"/>
      <c r="M1" s="3"/>
      <c r="N1" s="3"/>
      <c r="O1" s="3"/>
    </row>
    <row r="2" spans="1:9" ht="30" customHeight="1">
      <c r="A2" s="55" t="s">
        <v>39</v>
      </c>
      <c r="B2" s="40" t="s">
        <v>15</v>
      </c>
      <c r="C2" s="41" t="s">
        <v>22</v>
      </c>
      <c r="D2" s="40" t="s">
        <v>16</v>
      </c>
      <c r="E2" s="110" t="s">
        <v>45</v>
      </c>
      <c r="F2" s="110"/>
      <c r="G2" s="110"/>
      <c r="H2" s="40" t="s">
        <v>18</v>
      </c>
      <c r="I2" s="10"/>
    </row>
    <row r="3" spans="1:9" ht="18" customHeight="1">
      <c r="A3" s="56">
        <f>IF('zum Rechnen'!$W$3=0,"",1)</f>
      </c>
      <c r="B3" s="13" t="str">
        <f>Vorgaben!$A$1</f>
        <v>Impraisa Electrica Scuol</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Bar Clozza</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Leben am Limit 2.0</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Amicis del Sud</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High Voltage</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05"/>
      <c r="B8" s="107" t="s">
        <v>19</v>
      </c>
      <c r="C8" s="111" t="s">
        <v>22</v>
      </c>
      <c r="D8" s="107" t="s">
        <v>16</v>
      </c>
      <c r="E8" s="107" t="s">
        <v>17</v>
      </c>
      <c r="F8" s="107"/>
      <c r="G8" s="107"/>
      <c r="H8" s="107" t="s">
        <v>18</v>
      </c>
      <c r="I8" s="5"/>
      <c r="J8" s="16"/>
      <c r="K8" s="16"/>
      <c r="L8" s="17"/>
      <c r="M8" s="15"/>
      <c r="N8" s="18"/>
      <c r="O8" s="18"/>
    </row>
    <row r="9" spans="1:15" ht="30" customHeight="1">
      <c r="A9" s="106"/>
      <c r="B9" s="108"/>
      <c r="C9" s="112"/>
      <c r="D9" s="108"/>
      <c r="E9" s="108"/>
      <c r="F9" s="108"/>
      <c r="G9" s="108"/>
      <c r="H9" s="108"/>
      <c r="I9" s="5"/>
      <c r="J9" s="16"/>
      <c r="K9" s="16"/>
      <c r="L9" s="17"/>
      <c r="M9" s="15"/>
      <c r="N9" s="18"/>
      <c r="O9" s="18"/>
    </row>
    <row r="10" spans="1:15" ht="18" customHeight="1">
      <c r="A10" s="56">
        <f>IF('zum Rechnen'!$X$3=0,"",1)</f>
      </c>
      <c r="B10" s="13" t="str">
        <f>Vorgaben!$B$1</f>
        <v>William United</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CB ils scienziads</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Die Zauberflöten</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Raiffeisen</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hidden="1">
      <c r="A14" s="56">
        <f>IF('zum Rechnen'!$X$3=0,"",5)</f>
      </c>
      <c r="B14" s="13">
        <f>Vorgaben!$B$5</f>
        <v>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0.006944444444444444</v>
      </c>
    </row>
    <row r="19" spans="2:3" ht="18" customHeight="1">
      <c r="B19" s="22" t="s">
        <v>21</v>
      </c>
      <c r="C19" s="26">
        <f>IF(Vorgaben!$B$9=0,"",Vorgaben!$B$9)</f>
        <v>0.003472222222222222</v>
      </c>
    </row>
    <row r="20" spans="2:3" ht="18" customHeight="1">
      <c r="B20" s="24" t="s">
        <v>29</v>
      </c>
      <c r="C20" s="26">
        <f>Vorgaben!$B$10</f>
        <v>0.010416666666666666</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showRowColHeaders="0" tabSelected="1" zoomScale="118" zoomScaleNormal="118" zoomScaleSheetLayoutView="25" zoomScalePageLayoutView="0" workbookViewId="0" topLeftCell="A1">
      <selection activeCell="G2" sqref="G2:I2"/>
    </sheetView>
  </sheetViews>
  <sheetFormatPr defaultColWidth="11.421875" defaultRowHeight="12.75"/>
  <cols>
    <col min="1" max="1" width="6.28125" style="50" customWidth="1"/>
    <col min="2" max="2" width="4.140625" style="49" customWidth="1"/>
    <col min="3" max="3" width="7.140625" style="8" customWidth="1"/>
    <col min="4" max="4" width="21.00390625" style="8" customWidth="1"/>
    <col min="5" max="5" width="1.8515625" style="8" customWidth="1"/>
    <col min="6" max="6" width="21.00390625" style="8" customWidth="1"/>
    <col min="7" max="7" width="4.57421875" style="8" customWidth="1"/>
    <col min="8" max="8" width="1.57421875" style="8" customWidth="1"/>
    <col min="9" max="9" width="4.57421875" style="8" customWidth="1"/>
    <col min="10" max="10" width="9.421875" style="61" customWidth="1"/>
    <col min="12" max="12" width="4.421875" style="0" customWidth="1"/>
  </cols>
  <sheetData>
    <row r="1" spans="1:15" ht="54.75" customHeight="1">
      <c r="A1" s="114" t="s">
        <v>6</v>
      </c>
      <c r="B1" s="114"/>
      <c r="C1" s="114"/>
      <c r="D1" s="114"/>
      <c r="E1" s="114"/>
      <c r="F1" s="114"/>
      <c r="G1" s="114"/>
      <c r="H1" s="114"/>
      <c r="I1" s="114"/>
      <c r="J1" s="71"/>
      <c r="K1" s="72"/>
      <c r="L1" s="72"/>
      <c r="M1" s="72"/>
      <c r="N1" s="72"/>
      <c r="O1" s="72"/>
    </row>
    <row r="2" spans="1:15" ht="35.25" customHeight="1">
      <c r="A2" s="73" t="s">
        <v>7</v>
      </c>
      <c r="B2" s="101" t="s">
        <v>30</v>
      </c>
      <c r="C2" s="74" t="s">
        <v>31</v>
      </c>
      <c r="D2" s="75" t="s">
        <v>8</v>
      </c>
      <c r="E2" s="75"/>
      <c r="F2" s="75" t="s">
        <v>8</v>
      </c>
      <c r="G2" s="115" t="s">
        <v>9</v>
      </c>
      <c r="H2" s="115"/>
      <c r="I2" s="115"/>
      <c r="J2" s="75"/>
      <c r="K2" s="72"/>
      <c r="L2" s="72"/>
      <c r="M2" s="72"/>
      <c r="N2" s="72"/>
      <c r="O2" s="72"/>
    </row>
    <row r="3" spans="1:15" ht="18" customHeight="1">
      <c r="A3" s="76">
        <f>Vorgaben!$B$7</f>
        <v>0.4166666666666667</v>
      </c>
      <c r="B3" s="77">
        <v>1</v>
      </c>
      <c r="C3" s="78" t="s">
        <v>10</v>
      </c>
      <c r="D3" s="79" t="str">
        <f>Vorgaben!$A$1</f>
        <v>Impraisa Electrica Scuol</v>
      </c>
      <c r="E3" s="80" t="s">
        <v>11</v>
      </c>
      <c r="F3" s="81" t="str">
        <f>Vorgaben!$A$2</f>
        <v>Bar Clozza</v>
      </c>
      <c r="G3" s="82"/>
      <c r="H3" s="83" t="s">
        <v>12</v>
      </c>
      <c r="I3" s="82"/>
      <c r="J3" s="71"/>
      <c r="K3" s="72"/>
      <c r="L3" s="72"/>
      <c r="M3" s="72"/>
      <c r="N3" s="72"/>
      <c r="O3" s="72"/>
    </row>
    <row r="4" spans="1:15" s="62" customFormat="1" ht="18" customHeight="1">
      <c r="A4" s="76">
        <f>A3+Vorgaben!$B$8+Vorgaben!$B$9</f>
        <v>0.4270833333333333</v>
      </c>
      <c r="B4" s="77">
        <v>2</v>
      </c>
      <c r="C4" s="78" t="s">
        <v>10</v>
      </c>
      <c r="D4" s="79" t="str">
        <f>Vorgaben!$A$3</f>
        <v>Leben am Limit 2.0</v>
      </c>
      <c r="E4" s="80" t="s">
        <v>11</v>
      </c>
      <c r="F4" s="81" t="str">
        <f>Vorgaben!$A$4</f>
        <v>Amicis del Sud</v>
      </c>
      <c r="G4" s="82"/>
      <c r="H4" s="83" t="s">
        <v>12</v>
      </c>
      <c r="I4" s="82"/>
      <c r="J4" s="71"/>
      <c r="K4" s="72"/>
      <c r="L4" s="72"/>
      <c r="M4" s="72"/>
      <c r="N4" s="72"/>
      <c r="O4" s="72"/>
    </row>
    <row r="5" spans="1:15" ht="18" customHeight="1">
      <c r="A5" s="76">
        <f>A4+Vorgaben!$B$8+Vorgaben!$B$9</f>
        <v>0.43749999999999994</v>
      </c>
      <c r="B5" s="77">
        <v>3</v>
      </c>
      <c r="C5" s="78" t="s">
        <v>13</v>
      </c>
      <c r="D5" s="79" t="str">
        <f>Vorgaben!$B$1</f>
        <v>William United</v>
      </c>
      <c r="E5" s="80" t="s">
        <v>11</v>
      </c>
      <c r="F5" s="81" t="str">
        <f>Vorgaben!$B$2</f>
        <v>CB ils scienziads</v>
      </c>
      <c r="G5" s="82"/>
      <c r="H5" s="83" t="s">
        <v>12</v>
      </c>
      <c r="I5" s="82"/>
      <c r="J5" s="71"/>
      <c r="K5" s="72"/>
      <c r="L5" s="72"/>
      <c r="M5" s="72"/>
      <c r="N5" s="72"/>
      <c r="O5" s="72"/>
    </row>
    <row r="6" spans="1:15" s="62" customFormat="1" ht="18" customHeight="1" hidden="1">
      <c r="A6" s="76">
        <f>A5+Vorgaben!$B$8+Vorgaben!$B$9</f>
        <v>0.4479166666666666</v>
      </c>
      <c r="B6" s="77">
        <v>4</v>
      </c>
      <c r="C6" s="78" t="s">
        <v>13</v>
      </c>
      <c r="D6" s="79" t="str">
        <f>Vorgaben!$B$3</f>
        <v>Die Zauberflöten</v>
      </c>
      <c r="E6" s="80" t="s">
        <v>11</v>
      </c>
      <c r="F6" s="81">
        <f>Vorgaben!$B$5</f>
        <v>0</v>
      </c>
      <c r="G6" s="82"/>
      <c r="H6" s="83" t="s">
        <v>12</v>
      </c>
      <c r="I6" s="82"/>
      <c r="J6" s="71"/>
      <c r="K6" s="72"/>
      <c r="L6" s="72"/>
      <c r="M6" s="72"/>
      <c r="N6" s="72"/>
      <c r="O6" s="72"/>
    </row>
    <row r="7" spans="1:15" ht="18" customHeight="1">
      <c r="A7" s="76">
        <f>A5+Vorgaben!$B$8+Vorgaben!$B$9</f>
        <v>0.4479166666666666</v>
      </c>
      <c r="B7" s="77">
        <v>4</v>
      </c>
      <c r="C7" s="78" t="s">
        <v>10</v>
      </c>
      <c r="D7" s="79" t="str">
        <f>Vorgaben!$A$5</f>
        <v>High Voltage</v>
      </c>
      <c r="E7" s="80" t="s">
        <v>11</v>
      </c>
      <c r="F7" s="81" t="str">
        <f>Vorgaben!$A$2</f>
        <v>Bar Clozza</v>
      </c>
      <c r="G7" s="82"/>
      <c r="H7" s="83" t="s">
        <v>12</v>
      </c>
      <c r="I7" s="82"/>
      <c r="J7" s="71"/>
      <c r="K7" s="72"/>
      <c r="L7" s="72"/>
      <c r="M7" s="72"/>
      <c r="N7" s="72"/>
      <c r="O7" s="72"/>
    </row>
    <row r="8" spans="1:15" s="62" customFormat="1" ht="18" customHeight="1">
      <c r="A8" s="76">
        <f>A7+Vorgaben!$B$8+Vorgaben!$B$9</f>
        <v>0.4583333333333332</v>
      </c>
      <c r="B8" s="77">
        <v>5</v>
      </c>
      <c r="C8" s="78" t="s">
        <v>10</v>
      </c>
      <c r="D8" s="79" t="str">
        <f>Vorgaben!$A$1</f>
        <v>Impraisa Electrica Scuol</v>
      </c>
      <c r="E8" s="80" t="s">
        <v>11</v>
      </c>
      <c r="F8" s="81" t="str">
        <f>Vorgaben!$A$4</f>
        <v>Amicis del Sud</v>
      </c>
      <c r="G8" s="82"/>
      <c r="H8" s="83" t="s">
        <v>12</v>
      </c>
      <c r="I8" s="82"/>
      <c r="J8" s="71"/>
      <c r="K8" s="72"/>
      <c r="L8" s="72"/>
      <c r="M8" s="72"/>
      <c r="N8" s="72"/>
      <c r="O8" s="72"/>
    </row>
    <row r="9" spans="1:15" ht="18" customHeight="1">
      <c r="A9" s="76">
        <f>A8+Vorgaben!$B$8+Vorgaben!$B$9</f>
        <v>0.46874999999999983</v>
      </c>
      <c r="B9" s="77">
        <v>6</v>
      </c>
      <c r="C9" s="78" t="s">
        <v>13</v>
      </c>
      <c r="D9" s="79" t="str">
        <f>Vorgaben!$B$2</f>
        <v>CB ils scienziads</v>
      </c>
      <c r="E9" s="80" t="s">
        <v>11</v>
      </c>
      <c r="F9" s="81" t="str">
        <f>Vorgaben!$B$4</f>
        <v>Raiffeisen</v>
      </c>
      <c r="G9" s="82"/>
      <c r="H9" s="83" t="s">
        <v>12</v>
      </c>
      <c r="I9" s="82"/>
      <c r="J9" s="71"/>
      <c r="K9" s="72"/>
      <c r="L9" s="72"/>
      <c r="M9" s="72"/>
      <c r="N9" s="72"/>
      <c r="O9" s="72"/>
    </row>
    <row r="10" spans="1:15" s="62" customFormat="1" ht="18" customHeight="1">
      <c r="A10" s="76">
        <f>A9+Vorgaben!$B$8+Vorgaben!$B$9</f>
        <v>0.47916666666666646</v>
      </c>
      <c r="B10" s="77">
        <v>7</v>
      </c>
      <c r="C10" s="78" t="s">
        <v>13</v>
      </c>
      <c r="D10" s="79" t="str">
        <f>Vorgaben!$B$1</f>
        <v>William United</v>
      </c>
      <c r="E10" s="80" t="s">
        <v>11</v>
      </c>
      <c r="F10" s="81" t="str">
        <f>Vorgaben!$B$3</f>
        <v>Die Zauberflöten</v>
      </c>
      <c r="G10" s="82"/>
      <c r="H10" s="83" t="s">
        <v>12</v>
      </c>
      <c r="I10" s="82"/>
      <c r="J10" s="71"/>
      <c r="K10" s="72"/>
      <c r="L10" s="72"/>
      <c r="M10" s="72"/>
      <c r="N10" s="72"/>
      <c r="O10" s="72"/>
    </row>
    <row r="11" spans="1:15" ht="18" customHeight="1">
      <c r="A11" s="76">
        <f>A10+Vorgaben!$B$8+Vorgaben!$B$9</f>
        <v>0.4895833333333331</v>
      </c>
      <c r="B11" s="77">
        <v>8</v>
      </c>
      <c r="C11" s="78" t="s">
        <v>10</v>
      </c>
      <c r="D11" s="79" t="str">
        <f>Vorgaben!$A$5</f>
        <v>High Voltage</v>
      </c>
      <c r="E11" s="80" t="s">
        <v>11</v>
      </c>
      <c r="F11" s="81" t="str">
        <f>Vorgaben!$A$3</f>
        <v>Leben am Limit 2.0</v>
      </c>
      <c r="G11" s="82"/>
      <c r="H11" s="83" t="s">
        <v>12</v>
      </c>
      <c r="I11" s="82"/>
      <c r="J11" s="71"/>
      <c r="K11" s="72"/>
      <c r="L11" s="72"/>
      <c r="M11" s="72"/>
      <c r="N11" s="72"/>
      <c r="O11" s="72"/>
    </row>
    <row r="12" spans="1:15" s="62" customFormat="1" ht="18" customHeight="1">
      <c r="A12" s="76">
        <f>A11+Vorgaben!$B$8+Vorgaben!$B$9</f>
        <v>0.4999999999999997</v>
      </c>
      <c r="B12" s="77">
        <v>9</v>
      </c>
      <c r="C12" s="78" t="s">
        <v>10</v>
      </c>
      <c r="D12" s="79" t="str">
        <f>Vorgaben!$A$2</f>
        <v>Bar Clozza</v>
      </c>
      <c r="E12" s="80" t="s">
        <v>11</v>
      </c>
      <c r="F12" s="81" t="str">
        <f>Vorgaben!$A$4</f>
        <v>Amicis del Sud</v>
      </c>
      <c r="G12" s="82"/>
      <c r="H12" s="83" t="s">
        <v>12</v>
      </c>
      <c r="I12" s="82"/>
      <c r="J12" s="71"/>
      <c r="K12" s="72"/>
      <c r="L12" s="72"/>
      <c r="M12" s="72"/>
      <c r="N12" s="72"/>
      <c r="O12" s="72"/>
    </row>
    <row r="13" spans="1:15" ht="18" customHeight="1" hidden="1">
      <c r="A13" s="76">
        <f>A12+Vorgaben!$B$8+Vorgaben!$B$9</f>
        <v>0.5104166666666664</v>
      </c>
      <c r="B13" s="77">
        <v>11</v>
      </c>
      <c r="C13" s="78" t="s">
        <v>13</v>
      </c>
      <c r="D13" s="79" t="str">
        <f>Vorgaben!$B$4</f>
        <v>Raiffeisen</v>
      </c>
      <c r="E13" s="80" t="s">
        <v>11</v>
      </c>
      <c r="F13" s="81">
        <f>Vorgaben!$B$5</f>
        <v>0</v>
      </c>
      <c r="G13" s="82"/>
      <c r="H13" s="83" t="s">
        <v>12</v>
      </c>
      <c r="I13" s="82"/>
      <c r="J13" s="71"/>
      <c r="K13" s="72"/>
      <c r="L13" s="72"/>
      <c r="M13" s="72"/>
      <c r="N13" s="72"/>
      <c r="O13" s="72"/>
    </row>
    <row r="14" spans="1:15" s="62" customFormat="1" ht="18" customHeight="1">
      <c r="A14" s="76">
        <f>A12+Vorgaben!$B$8+Vorgaben!$B$9</f>
        <v>0.5104166666666664</v>
      </c>
      <c r="B14" s="77">
        <v>10</v>
      </c>
      <c r="C14" s="78" t="s">
        <v>13</v>
      </c>
      <c r="D14" s="79" t="str">
        <f>Vorgaben!$B$2</f>
        <v>CB ils scienziads</v>
      </c>
      <c r="E14" s="80" t="s">
        <v>11</v>
      </c>
      <c r="F14" s="81" t="str">
        <f>Vorgaben!$B$3</f>
        <v>Die Zauberflöten</v>
      </c>
      <c r="G14" s="82"/>
      <c r="H14" s="83" t="s">
        <v>12</v>
      </c>
      <c r="I14" s="82"/>
      <c r="J14" s="71"/>
      <c r="K14" s="72"/>
      <c r="L14" s="72"/>
      <c r="M14" s="72"/>
      <c r="N14" s="72"/>
      <c r="O14" s="72"/>
    </row>
    <row r="15" spans="1:15" ht="18" customHeight="1">
      <c r="A15" s="76">
        <f>A14+Vorgaben!$B$8+Vorgaben!$B$9</f>
        <v>0.520833333333333</v>
      </c>
      <c r="B15" s="77">
        <v>11</v>
      </c>
      <c r="C15" s="78" t="s">
        <v>10</v>
      </c>
      <c r="D15" s="79" t="str">
        <f>Vorgaben!$A$1</f>
        <v>Impraisa Electrica Scuol</v>
      </c>
      <c r="E15" s="80" t="s">
        <v>11</v>
      </c>
      <c r="F15" s="81" t="str">
        <f>Vorgaben!$A$3</f>
        <v>Leben am Limit 2.0</v>
      </c>
      <c r="G15" s="82"/>
      <c r="H15" s="83" t="s">
        <v>12</v>
      </c>
      <c r="I15" s="82"/>
      <c r="J15" s="71"/>
      <c r="K15" s="72"/>
      <c r="L15" s="72"/>
      <c r="M15" s="72"/>
      <c r="N15" s="72"/>
      <c r="O15" s="72"/>
    </row>
    <row r="16" spans="1:15" s="62" customFormat="1" ht="18" customHeight="1">
      <c r="A16" s="76">
        <f>A15+Vorgaben!$B$8+Vorgaben!$B$9</f>
        <v>0.5312499999999997</v>
      </c>
      <c r="B16" s="77">
        <v>12</v>
      </c>
      <c r="C16" s="78" t="s">
        <v>10</v>
      </c>
      <c r="D16" s="79" t="str">
        <f>Vorgaben!$A$4</f>
        <v>Amicis del Sud</v>
      </c>
      <c r="E16" s="80" t="s">
        <v>11</v>
      </c>
      <c r="F16" s="81" t="str">
        <f>Vorgaben!$A$5</f>
        <v>High Voltage</v>
      </c>
      <c r="G16" s="82"/>
      <c r="H16" s="83" t="s">
        <v>12</v>
      </c>
      <c r="I16" s="82"/>
      <c r="J16" s="71"/>
      <c r="K16" s="72"/>
      <c r="L16" s="72"/>
      <c r="M16" s="72"/>
      <c r="N16" s="72"/>
      <c r="O16" s="72"/>
    </row>
    <row r="17" spans="1:15" ht="18" customHeight="1">
      <c r="A17" s="76">
        <f>A16+Vorgaben!$B$8+Vorgaben!$B$9</f>
        <v>0.5416666666666663</v>
      </c>
      <c r="B17" s="77">
        <v>13</v>
      </c>
      <c r="C17" s="78" t="s">
        <v>13</v>
      </c>
      <c r="D17" s="79" t="str">
        <f>Vorgaben!$B$1</f>
        <v>William United</v>
      </c>
      <c r="E17" s="80" t="s">
        <v>11</v>
      </c>
      <c r="F17" s="81" t="str">
        <f>Vorgaben!$B$4</f>
        <v>Raiffeisen</v>
      </c>
      <c r="G17" s="82"/>
      <c r="H17" s="83" t="s">
        <v>12</v>
      </c>
      <c r="I17" s="82"/>
      <c r="J17" s="71"/>
      <c r="K17" s="72"/>
      <c r="L17" s="72"/>
      <c r="M17" s="72"/>
      <c r="N17" s="72"/>
      <c r="O17" s="72"/>
    </row>
    <row r="18" spans="1:15" s="62" customFormat="1" ht="18" customHeight="1" hidden="1">
      <c r="A18" s="76">
        <f>A17+Vorgaben!$B$8+Vorgaben!$B$9</f>
        <v>0.5520833333333329</v>
      </c>
      <c r="B18" s="77">
        <v>16</v>
      </c>
      <c r="C18" s="78" t="s">
        <v>13</v>
      </c>
      <c r="D18" s="79" t="str">
        <f>Vorgaben!$B$2</f>
        <v>CB ils scienziads</v>
      </c>
      <c r="E18" s="80" t="s">
        <v>11</v>
      </c>
      <c r="F18" s="81">
        <f>Vorgaben!$B$5</f>
        <v>0</v>
      </c>
      <c r="G18" s="82"/>
      <c r="H18" s="83" t="s">
        <v>12</v>
      </c>
      <c r="I18" s="82"/>
      <c r="J18" s="71"/>
      <c r="K18" s="72"/>
      <c r="L18" s="72"/>
      <c r="M18" s="72"/>
      <c r="N18" s="72"/>
      <c r="O18" s="72"/>
    </row>
    <row r="19" spans="1:15" ht="18" customHeight="1">
      <c r="A19" s="76">
        <f>A17+Vorgaben!$B$8+Vorgaben!$B$9</f>
        <v>0.5520833333333329</v>
      </c>
      <c r="B19" s="77">
        <v>14</v>
      </c>
      <c r="C19" s="78" t="s">
        <v>10</v>
      </c>
      <c r="D19" s="79" t="str">
        <f>Vorgaben!$A$2</f>
        <v>Bar Clozza</v>
      </c>
      <c r="E19" s="80" t="s">
        <v>11</v>
      </c>
      <c r="F19" s="81" t="str">
        <f>Vorgaben!$A$3</f>
        <v>Leben am Limit 2.0</v>
      </c>
      <c r="G19" s="82"/>
      <c r="H19" s="83" t="s">
        <v>12</v>
      </c>
      <c r="I19" s="82"/>
      <c r="J19" s="71"/>
      <c r="K19" s="72"/>
      <c r="L19" s="72"/>
      <c r="M19" s="72"/>
      <c r="N19" s="72"/>
      <c r="O19" s="72"/>
    </row>
    <row r="20" spans="1:15" s="62" customFormat="1" ht="18" customHeight="1">
      <c r="A20" s="76">
        <f>A19+Vorgaben!$B$8+Vorgaben!$B$9</f>
        <v>0.5624999999999996</v>
      </c>
      <c r="B20" s="77">
        <v>15</v>
      </c>
      <c r="C20" s="78" t="s">
        <v>10</v>
      </c>
      <c r="D20" s="79" t="str">
        <f>Vorgaben!$A$1</f>
        <v>Impraisa Electrica Scuol</v>
      </c>
      <c r="E20" s="80" t="s">
        <v>11</v>
      </c>
      <c r="F20" s="81" t="str">
        <f>Vorgaben!$A$5</f>
        <v>High Voltage</v>
      </c>
      <c r="G20" s="82"/>
      <c r="H20" s="83" t="s">
        <v>12</v>
      </c>
      <c r="I20" s="82"/>
      <c r="J20" s="71"/>
      <c r="K20" s="72"/>
      <c r="L20" s="72"/>
      <c r="M20" s="72"/>
      <c r="N20" s="72"/>
      <c r="O20" s="72"/>
    </row>
    <row r="21" spans="1:15" ht="18" customHeight="1">
      <c r="A21" s="76">
        <f>A20+Vorgaben!$B$8+Vorgaben!$B$9</f>
        <v>0.5729166666666662</v>
      </c>
      <c r="B21" s="77">
        <v>16</v>
      </c>
      <c r="C21" s="78" t="s">
        <v>13</v>
      </c>
      <c r="D21" s="79" t="str">
        <f>Vorgaben!$B$3</f>
        <v>Die Zauberflöten</v>
      </c>
      <c r="E21" s="80" t="s">
        <v>11</v>
      </c>
      <c r="F21" s="81" t="str">
        <f>Vorgaben!$B$4</f>
        <v>Raiffeisen</v>
      </c>
      <c r="G21" s="82"/>
      <c r="H21" s="83" t="s">
        <v>12</v>
      </c>
      <c r="I21" s="82"/>
      <c r="J21" s="71"/>
      <c r="K21" s="72"/>
      <c r="L21" s="72"/>
      <c r="M21" s="72"/>
      <c r="N21" s="72"/>
      <c r="O21" s="72"/>
    </row>
    <row r="22" spans="1:15" s="62" customFormat="1" ht="18" customHeight="1" hidden="1">
      <c r="A22" s="76">
        <f>A21+Vorgaben!$B$8+Vorgaben!$B$9</f>
        <v>0.5833333333333328</v>
      </c>
      <c r="B22" s="77">
        <v>20</v>
      </c>
      <c r="C22" s="78" t="s">
        <v>13</v>
      </c>
      <c r="D22" s="79" t="str">
        <f>Vorgaben!$B$1</f>
        <v>William United</v>
      </c>
      <c r="E22" s="80" t="s">
        <v>11</v>
      </c>
      <c r="F22" s="81">
        <f>Vorgaben!$B$5</f>
        <v>0</v>
      </c>
      <c r="G22" s="82"/>
      <c r="H22" s="83" t="s">
        <v>12</v>
      </c>
      <c r="I22" s="82"/>
      <c r="J22" s="71"/>
      <c r="K22" s="72"/>
      <c r="L22" s="72"/>
      <c r="M22" s="72"/>
      <c r="N22" s="72"/>
      <c r="O22" s="72"/>
    </row>
    <row r="23" spans="1:15" s="48" customFormat="1" ht="30.75" customHeight="1">
      <c r="A23" s="84"/>
      <c r="B23" s="65"/>
      <c r="C23" s="66"/>
      <c r="D23" s="67" t="s">
        <v>41</v>
      </c>
      <c r="E23" s="85"/>
      <c r="F23" s="86"/>
      <c r="G23" s="66"/>
      <c r="H23" s="66"/>
      <c r="I23" s="85"/>
      <c r="J23" s="87"/>
      <c r="K23" s="88"/>
      <c r="L23" s="88"/>
      <c r="M23" s="88"/>
      <c r="N23" s="88"/>
      <c r="O23" s="88"/>
    </row>
    <row r="24" spans="1:15" ht="21" customHeight="1">
      <c r="A24" s="76">
        <f>A22+Vorgaben!$B$10+Vorgaben!$B$8</f>
        <v>0.6006944444444439</v>
      </c>
      <c r="B24" s="65">
        <v>17</v>
      </c>
      <c r="C24" s="83"/>
      <c r="D24" s="100">
        <f>IF('zum Rechnen'!$W$3&lt;10,"",'Gruppen-Tabellen'!$B$3)</f>
      </c>
      <c r="E24" s="89" t="s">
        <v>11</v>
      </c>
      <c r="F24" s="100">
        <f>IF('zum Rechnen'!$X$3&lt;6,"",'Gruppen-Tabellen'!$B$11)</f>
      </c>
      <c r="G24" s="82"/>
      <c r="H24" s="83" t="s">
        <v>12</v>
      </c>
      <c r="I24" s="82"/>
      <c r="J24" s="71"/>
      <c r="K24" s="72"/>
      <c r="L24" s="72"/>
      <c r="M24" s="72"/>
      <c r="N24" s="72"/>
      <c r="O24" s="72"/>
    </row>
    <row r="25" spans="1:15" ht="13.5">
      <c r="A25" s="84"/>
      <c r="B25" s="65"/>
      <c r="C25" s="66"/>
      <c r="D25" s="90" t="s">
        <v>42</v>
      </c>
      <c r="E25" s="91"/>
      <c r="F25" s="90" t="s">
        <v>37</v>
      </c>
      <c r="G25" s="113"/>
      <c r="H25" s="113"/>
      <c r="I25" s="113"/>
      <c r="J25" s="71"/>
      <c r="K25" s="72"/>
      <c r="L25" s="72"/>
      <c r="M25" s="72"/>
      <c r="N25" s="72"/>
      <c r="O25" s="72"/>
    </row>
    <row r="26" spans="1:15" s="48" customFormat="1" ht="30" customHeight="1">
      <c r="A26" s="84"/>
      <c r="B26" s="65"/>
      <c r="C26" s="66"/>
      <c r="D26" s="67" t="s">
        <v>43</v>
      </c>
      <c r="E26" s="85"/>
      <c r="F26" s="86"/>
      <c r="G26" s="66"/>
      <c r="H26" s="66"/>
      <c r="I26" s="85"/>
      <c r="J26" s="87"/>
      <c r="K26" s="88"/>
      <c r="L26" s="88"/>
      <c r="M26" s="88"/>
      <c r="N26" s="88"/>
      <c r="O26" s="88"/>
    </row>
    <row r="27" spans="1:15" ht="21" customHeight="1">
      <c r="A27" s="76">
        <f>A24+Vorgaben!$B$8+Vorgaben!$B$10</f>
        <v>0.6180555555555549</v>
      </c>
      <c r="B27" s="65">
        <v>18</v>
      </c>
      <c r="C27" s="83"/>
      <c r="D27" s="100">
        <f>IF('zum Rechnen'!$W$3&lt;10,"",'Gruppen-Tabellen'!$B$4)</f>
      </c>
      <c r="E27" s="89" t="s">
        <v>11</v>
      </c>
      <c r="F27" s="100">
        <f>IF('zum Rechnen'!$X$3&lt;6,"",'Gruppen-Tabellen'!$B$10)</f>
      </c>
      <c r="G27" s="82"/>
      <c r="H27" s="83" t="s">
        <v>12</v>
      </c>
      <c r="I27" s="82"/>
      <c r="J27" s="71"/>
      <c r="K27" s="72"/>
      <c r="L27" s="72"/>
      <c r="M27" s="72"/>
      <c r="N27" s="72"/>
      <c r="O27" s="72"/>
    </row>
    <row r="28" spans="1:15" ht="13.5">
      <c r="A28" s="84"/>
      <c r="B28" s="65"/>
      <c r="C28" s="66"/>
      <c r="D28" s="90" t="s">
        <v>36</v>
      </c>
      <c r="E28" s="91"/>
      <c r="F28" s="90" t="s">
        <v>44</v>
      </c>
      <c r="G28" s="113"/>
      <c r="H28" s="113"/>
      <c r="I28" s="113"/>
      <c r="J28" s="71"/>
      <c r="K28" s="72"/>
      <c r="L28" s="72"/>
      <c r="M28" s="72"/>
      <c r="N28" s="72"/>
      <c r="O28" s="72"/>
    </row>
    <row r="29" spans="1:15" s="48" customFormat="1" ht="30.75" customHeight="1">
      <c r="A29" s="84"/>
      <c r="B29" s="65"/>
      <c r="C29" s="66"/>
      <c r="D29" s="67" t="s">
        <v>35</v>
      </c>
      <c r="E29" s="85"/>
      <c r="F29" s="86"/>
      <c r="G29" s="66"/>
      <c r="H29" s="66"/>
      <c r="I29" s="85"/>
      <c r="J29" s="87"/>
      <c r="K29" s="88"/>
      <c r="L29" s="88"/>
      <c r="M29" s="88"/>
      <c r="N29" s="88"/>
      <c r="O29" s="88"/>
    </row>
    <row r="30" spans="1:15" ht="21" customHeight="1">
      <c r="A30" s="76">
        <f>A27+Vorgaben!$B$10+Vorgaben!$B$8</f>
        <v>0.635416666666666</v>
      </c>
      <c r="B30" s="65">
        <v>19</v>
      </c>
      <c r="C30" s="83"/>
      <c r="D30" s="92">
        <f>IF(OR(G24="",I24=""),"",IF(G24&lt;I24,D24,IF(G24&gt;=I24,F24)))</f>
      </c>
      <c r="E30" s="89" t="s">
        <v>11</v>
      </c>
      <c r="F30" s="92">
        <f>IF(OR(G27="",I27=""),"",IF(G27&lt;I27,D27,IF(G27&gt;=I27,F27)))</f>
      </c>
      <c r="G30" s="82"/>
      <c r="H30" s="83" t="s">
        <v>12</v>
      </c>
      <c r="I30" s="82"/>
      <c r="J30" s="71"/>
      <c r="K30" s="72"/>
      <c r="L30" s="72"/>
      <c r="M30" s="72"/>
      <c r="N30" s="72"/>
      <c r="O30" s="72"/>
    </row>
    <row r="31" spans="1:15" ht="13.5">
      <c r="A31" s="84"/>
      <c r="B31" s="65"/>
      <c r="C31" s="66"/>
      <c r="D31" s="90" t="s">
        <v>46</v>
      </c>
      <c r="E31" s="91"/>
      <c r="F31" s="90" t="s">
        <v>47</v>
      </c>
      <c r="G31" s="113"/>
      <c r="H31" s="113"/>
      <c r="I31" s="113"/>
      <c r="J31" s="71"/>
      <c r="K31" s="72"/>
      <c r="L31" s="72"/>
      <c r="M31" s="72"/>
      <c r="N31" s="72"/>
      <c r="O31" s="72"/>
    </row>
    <row r="32" spans="1:15" s="48" customFormat="1" ht="21" customHeight="1">
      <c r="A32" s="84"/>
      <c r="B32" s="65"/>
      <c r="C32" s="66"/>
      <c r="D32" s="67" t="s">
        <v>14</v>
      </c>
      <c r="E32" s="85"/>
      <c r="F32" s="86"/>
      <c r="G32" s="66"/>
      <c r="H32" s="66"/>
      <c r="I32" s="85"/>
      <c r="J32" s="87"/>
      <c r="K32" s="88"/>
      <c r="L32" s="88"/>
      <c r="M32" s="88"/>
      <c r="N32" s="88"/>
      <c r="O32" s="88"/>
    </row>
    <row r="33" spans="1:15" ht="21" customHeight="1">
      <c r="A33" s="76">
        <f>A30+Vorgaben!$B$8+Vorgaben!$B$10</f>
        <v>0.652777777777777</v>
      </c>
      <c r="B33" s="65">
        <v>20</v>
      </c>
      <c r="C33" s="83"/>
      <c r="D33" s="92">
        <f>IF(OR(G24="",I24=""),"",IF(G24&gt;I24,D24,IF(G24&lt;=I24,F24)))</f>
      </c>
      <c r="E33" s="89" t="s">
        <v>11</v>
      </c>
      <c r="F33" s="92">
        <f>IF(OR(G27="",I27=""),"",IF(G27&gt;I27,D27,IF(G27&lt;=I27,F27)))</f>
      </c>
      <c r="G33" s="82"/>
      <c r="H33" s="83" t="s">
        <v>12</v>
      </c>
      <c r="I33" s="82"/>
      <c r="J33" s="71"/>
      <c r="K33" s="72"/>
      <c r="L33" s="72"/>
      <c r="M33" s="72"/>
      <c r="N33" s="72"/>
      <c r="O33" s="72"/>
    </row>
    <row r="34" spans="1:15" ht="12.75">
      <c r="A34" s="93"/>
      <c r="B34" s="94"/>
      <c r="C34" s="66"/>
      <c r="D34" s="90" t="s">
        <v>48</v>
      </c>
      <c r="E34" s="91"/>
      <c r="F34" s="90" t="s">
        <v>49</v>
      </c>
      <c r="G34" s="113"/>
      <c r="H34" s="113"/>
      <c r="I34" s="113"/>
      <c r="J34" s="71"/>
      <c r="K34" s="72"/>
      <c r="L34" s="72"/>
      <c r="M34" s="72"/>
      <c r="N34" s="72"/>
      <c r="O34" s="72"/>
    </row>
    <row r="35" spans="1:15" ht="15">
      <c r="A35" s="95"/>
      <c r="B35" s="96"/>
      <c r="C35" s="97"/>
      <c r="D35" s="97"/>
      <c r="E35" s="97"/>
      <c r="F35" s="97"/>
      <c r="G35" s="97"/>
      <c r="H35" s="97"/>
      <c r="I35" s="97"/>
      <c r="J35" s="71"/>
      <c r="K35" s="72"/>
      <c r="L35" s="72"/>
      <c r="M35" s="72"/>
      <c r="N35" s="72"/>
      <c r="O35" s="72"/>
    </row>
    <row r="36" spans="1:15" ht="15">
      <c r="A36" s="95"/>
      <c r="B36" s="96"/>
      <c r="C36" s="97"/>
      <c r="D36" s="97"/>
      <c r="E36" s="97"/>
      <c r="F36" s="97"/>
      <c r="G36" s="97"/>
      <c r="H36" s="97"/>
      <c r="I36" s="97"/>
      <c r="J36" s="71"/>
      <c r="K36" s="72"/>
      <c r="L36" s="72"/>
      <c r="M36" s="72"/>
      <c r="N36" s="72"/>
      <c r="O36" s="72"/>
    </row>
    <row r="37" spans="1:15" ht="15">
      <c r="A37" s="95"/>
      <c r="B37" s="96"/>
      <c r="C37" s="97"/>
      <c r="D37" s="97"/>
      <c r="E37" s="97"/>
      <c r="F37" s="97"/>
      <c r="G37" s="97"/>
      <c r="H37" s="97"/>
      <c r="I37" s="97"/>
      <c r="J37" s="71"/>
      <c r="K37" s="72"/>
      <c r="L37" s="72"/>
      <c r="M37" s="72"/>
      <c r="N37" s="72"/>
      <c r="O37" s="72"/>
    </row>
    <row r="38" spans="1:15" ht="15">
      <c r="A38" s="95"/>
      <c r="B38" s="96"/>
      <c r="C38" s="97"/>
      <c r="D38" s="97"/>
      <c r="E38" s="97"/>
      <c r="F38" s="97"/>
      <c r="G38" s="97"/>
      <c r="H38" s="97"/>
      <c r="I38" s="97"/>
      <c r="J38" s="71"/>
      <c r="K38" s="72"/>
      <c r="L38" s="72"/>
      <c r="M38" s="72"/>
      <c r="N38" s="72"/>
      <c r="O38" s="72"/>
    </row>
    <row r="39" spans="1:15" ht="15">
      <c r="A39" s="95"/>
      <c r="B39" s="96"/>
      <c r="C39" s="97"/>
      <c r="D39" s="97"/>
      <c r="E39" s="97"/>
      <c r="F39" s="97"/>
      <c r="G39" s="97"/>
      <c r="H39" s="97"/>
      <c r="I39" s="97"/>
      <c r="J39" s="71"/>
      <c r="K39" s="72"/>
      <c r="L39" s="72"/>
      <c r="M39" s="72"/>
      <c r="N39" s="72"/>
      <c r="O39" s="72"/>
    </row>
    <row r="40" spans="1:15" ht="15">
      <c r="A40" s="95"/>
      <c r="B40" s="96"/>
      <c r="C40" s="97"/>
      <c r="D40" s="97"/>
      <c r="E40" s="97"/>
      <c r="F40" s="97"/>
      <c r="G40" s="97"/>
      <c r="H40" s="97"/>
      <c r="I40" s="97"/>
      <c r="J40" s="71"/>
      <c r="K40" s="72"/>
      <c r="L40" s="72"/>
      <c r="M40" s="72"/>
      <c r="N40" s="72"/>
      <c r="O40" s="72"/>
    </row>
    <row r="41" spans="1:15" ht="15">
      <c r="A41" s="95"/>
      <c r="B41" s="96"/>
      <c r="C41" s="97"/>
      <c r="D41" s="97"/>
      <c r="E41" s="97"/>
      <c r="F41" s="97"/>
      <c r="G41" s="97"/>
      <c r="H41" s="97"/>
      <c r="I41" s="97"/>
      <c r="J41" s="71"/>
      <c r="K41" s="72"/>
      <c r="L41" s="72"/>
      <c r="M41" s="72"/>
      <c r="N41" s="72"/>
      <c r="O41" s="72"/>
    </row>
    <row r="42" spans="1:15" ht="15">
      <c r="A42" s="95"/>
      <c r="B42" s="96"/>
      <c r="C42" s="97"/>
      <c r="D42" s="102"/>
      <c r="E42" s="97"/>
      <c r="F42" s="97"/>
      <c r="G42" s="97"/>
      <c r="H42" s="97"/>
      <c r="I42" s="97"/>
      <c r="J42" s="71"/>
      <c r="K42" s="72"/>
      <c r="L42" s="72"/>
      <c r="M42" s="72"/>
      <c r="N42" s="72"/>
      <c r="O42" s="72"/>
    </row>
    <row r="43" spans="1:15" ht="15">
      <c r="A43" s="95"/>
      <c r="B43" s="96"/>
      <c r="C43" s="97"/>
      <c r="D43" s="97"/>
      <c r="E43" s="97"/>
      <c r="F43" s="97"/>
      <c r="G43" s="97"/>
      <c r="H43" s="97"/>
      <c r="I43" s="97"/>
      <c r="J43" s="71"/>
      <c r="K43" s="72"/>
      <c r="L43" s="72"/>
      <c r="M43" s="72"/>
      <c r="N43" s="72"/>
      <c r="O43" s="72"/>
    </row>
    <row r="44" spans="1:15" ht="15">
      <c r="A44" s="95"/>
      <c r="B44" s="96"/>
      <c r="C44" s="97"/>
      <c r="D44" s="97"/>
      <c r="E44" s="97"/>
      <c r="F44" s="97"/>
      <c r="G44" s="97"/>
      <c r="H44" s="97"/>
      <c r="I44" s="97"/>
      <c r="J44" s="71"/>
      <c r="K44" s="72"/>
      <c r="L44" s="72"/>
      <c r="M44" s="72"/>
      <c r="N44" s="72"/>
      <c r="O44" s="72"/>
    </row>
    <row r="45" spans="1:15" ht="15">
      <c r="A45" s="95"/>
      <c r="B45" s="96"/>
      <c r="C45" s="97"/>
      <c r="D45" s="97"/>
      <c r="E45" s="97"/>
      <c r="F45" s="97"/>
      <c r="G45" s="97"/>
      <c r="H45" s="97"/>
      <c r="I45" s="97"/>
      <c r="J45" s="71"/>
      <c r="K45" s="72"/>
      <c r="L45" s="72"/>
      <c r="M45" s="72"/>
      <c r="N45" s="72"/>
      <c r="O45" s="72"/>
    </row>
    <row r="46" spans="1:15" ht="15">
      <c r="A46" s="95"/>
      <c r="B46" s="96"/>
      <c r="C46" s="97"/>
      <c r="D46" s="97"/>
      <c r="E46" s="97"/>
      <c r="F46" s="97"/>
      <c r="G46" s="97"/>
      <c r="H46" s="97"/>
      <c r="I46" s="97"/>
      <c r="J46" s="71"/>
      <c r="K46" s="72"/>
      <c r="L46" s="72"/>
      <c r="M46" s="72"/>
      <c r="N46" s="72"/>
      <c r="O46" s="72"/>
    </row>
    <row r="47" spans="1:15" ht="15">
      <c r="A47" s="95"/>
      <c r="B47" s="96"/>
      <c r="C47" s="97"/>
      <c r="D47" s="97"/>
      <c r="E47" s="97"/>
      <c r="F47" s="97"/>
      <c r="G47" s="97"/>
      <c r="H47" s="97"/>
      <c r="I47" s="97"/>
      <c r="J47" s="71"/>
      <c r="K47" s="72"/>
      <c r="L47" s="72"/>
      <c r="M47" s="72"/>
      <c r="N47" s="72"/>
      <c r="O47" s="72"/>
    </row>
  </sheetData>
  <sheetProtection password="E760" sheet="1" objects="1" scenarios="1"/>
  <mergeCells count="6">
    <mergeCell ref="G31:I31"/>
    <mergeCell ref="G34:I34"/>
    <mergeCell ref="A1:I1"/>
    <mergeCell ref="G2:I2"/>
    <mergeCell ref="G25:I25"/>
    <mergeCell ref="G28:I28"/>
  </mergeCells>
  <printOptions/>
  <pageMargins left="0.65" right="0.58" top="1.33" bottom="0.78" header="0.38" footer="0.5118110236220472"/>
  <pageSetup horizontalDpi="600" verticalDpi="600" orientation="portrait" paperSize="9" r:id="rId3"/>
  <headerFooter alignWithMargins="0">
    <oddHeader>&amp;C&amp;"Arial,Fett Kursiv"&amp;16&amp;EJunioren - Turnier
&amp;"Arial,Standard"&amp;10&amp;E
&amp;"Arial,Fett Kursiv"&amp;14?halle &amp;"Arial,Standard"&amp;10
&amp;R&amp;"Arial,Fett Kursiv"&amp;12 &amp;14 am&amp;"Arial,Fett"&amp;12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A1" sqref="A1"/>
    </sheetView>
  </sheetViews>
  <sheetFormatPr defaultColWidth="9.421875" defaultRowHeight="12.75"/>
  <cols>
    <col min="1" max="1" width="21.00390625" style="60" customWidth="1"/>
    <col min="2" max="2" width="21.00390625" style="2" customWidth="1"/>
    <col min="3" max="3" width="16.421875" style="2" customWidth="1"/>
    <col min="4" max="16384" width="9.421875" style="2" customWidth="1"/>
  </cols>
  <sheetData>
    <row r="1" spans="1:2" ht="15" customHeight="1">
      <c r="A1" s="103" t="s">
        <v>50</v>
      </c>
      <c r="B1" s="104" t="s">
        <v>55</v>
      </c>
    </row>
    <row r="2" spans="1:2" ht="15" customHeight="1">
      <c r="A2" s="103" t="s">
        <v>51</v>
      </c>
      <c r="B2" s="104" t="s">
        <v>56</v>
      </c>
    </row>
    <row r="3" spans="1:2" ht="15" customHeight="1">
      <c r="A3" s="103" t="s">
        <v>52</v>
      </c>
      <c r="B3" s="104" t="s">
        <v>57</v>
      </c>
    </row>
    <row r="4" spans="1:2" ht="15" customHeight="1">
      <c r="A4" s="103" t="s">
        <v>53</v>
      </c>
      <c r="B4" s="104" t="s">
        <v>58</v>
      </c>
    </row>
    <row r="5" spans="1:2" ht="15" customHeight="1">
      <c r="A5" s="103" t="s">
        <v>54</v>
      </c>
      <c r="B5" s="63"/>
    </row>
    <row r="6" spans="1:2" ht="21.75" customHeight="1">
      <c r="A6" s="1" t="s">
        <v>0</v>
      </c>
      <c r="B6" s="1" t="s">
        <v>1</v>
      </c>
    </row>
    <row r="7" spans="1:2" ht="21.75" customHeight="1">
      <c r="A7" s="2" t="s">
        <v>2</v>
      </c>
      <c r="B7" s="64">
        <v>0.4166666666666667</v>
      </c>
    </row>
    <row r="8" spans="1:2" ht="21" customHeight="1">
      <c r="A8" s="2" t="s">
        <v>3</v>
      </c>
      <c r="B8" s="68">
        <v>0.006944444444444444</v>
      </c>
    </row>
    <row r="9" spans="1:2" ht="19.5" customHeight="1">
      <c r="A9" s="2" t="s">
        <v>4</v>
      </c>
      <c r="B9" s="69">
        <v>0.003472222222222222</v>
      </c>
    </row>
    <row r="10" spans="1:2" ht="19.5" customHeight="1">
      <c r="A10" s="2" t="s">
        <v>5</v>
      </c>
      <c r="B10" s="70">
        <v>0.010416666666666666</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Kursiv"&amp;UB Junioren Futsal Turnier
15.12.2007&amp;R&amp;"Arial,Fett Kursiv"Odenwaldhalle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V14" sqref="V14"/>
    </sheetView>
  </sheetViews>
  <sheetFormatPr defaultColWidth="9.421875" defaultRowHeight="12.75"/>
  <cols>
    <col min="1" max="1" width="4.140625" style="53" customWidth="1"/>
    <col min="2" max="2" width="15.28125" style="29" customWidth="1"/>
    <col min="3" max="3" width="1.8515625" style="29" customWidth="1"/>
    <col min="4" max="4" width="15.28125" style="29" customWidth="1"/>
    <col min="5" max="5" width="3.8515625" style="29" customWidth="1"/>
    <col min="6" max="6" width="1.7109375" style="29" customWidth="1"/>
    <col min="7" max="7" width="3.8515625" style="29" customWidth="1"/>
    <col min="8" max="8" width="5.140625" style="29" customWidth="1"/>
    <col min="9" max="9" width="5.7109375" style="29" customWidth="1"/>
    <col min="10" max="10" width="1.421875" style="29" customWidth="1"/>
    <col min="11" max="11" width="15.28125" style="7" customWidth="1"/>
    <col min="12" max="12" width="6.8515625" style="7" customWidth="1"/>
    <col min="13" max="13" width="4.57421875" style="7" customWidth="1"/>
    <col min="14" max="14" width="4.421875" style="7" customWidth="1"/>
    <col min="15" max="15" width="1.7109375" style="7" customWidth="1"/>
    <col min="16" max="16" width="4.421875" style="7" customWidth="1"/>
    <col min="17" max="17" width="4.57421875" style="7" customWidth="1"/>
    <col min="18" max="18" width="2.00390625" style="29" customWidth="1"/>
    <col min="19" max="19" width="6.421875" style="7" customWidth="1"/>
    <col min="20" max="20" width="6.00390625" style="7" customWidth="1"/>
    <col min="21" max="21" width="6.140625" style="7" customWidth="1"/>
    <col min="22" max="22" width="6.00390625" style="7" customWidth="1"/>
    <col min="23" max="24" width="6.8515625" style="7" customWidth="1"/>
    <col min="25" max="16384" width="9.421875" style="51" customWidth="1"/>
  </cols>
  <sheetData>
    <row r="1" spans="23:24" ht="29.25" customHeight="1">
      <c r="W1" s="22"/>
      <c r="X1" s="22"/>
    </row>
    <row r="2" spans="1:24" ht="43.5" customHeight="1">
      <c r="A2" s="54" t="s">
        <v>38</v>
      </c>
      <c r="B2" s="28" t="s">
        <v>8</v>
      </c>
      <c r="C2" s="28"/>
      <c r="D2" s="28" t="s">
        <v>8</v>
      </c>
      <c r="E2" s="116" t="s">
        <v>9</v>
      </c>
      <c r="F2" s="116"/>
      <c r="G2" s="116"/>
      <c r="H2" s="57" t="s">
        <v>23</v>
      </c>
      <c r="I2" s="57" t="s">
        <v>24</v>
      </c>
      <c r="J2" s="11"/>
      <c r="K2" s="27" t="s">
        <v>15</v>
      </c>
      <c r="L2" s="27" t="s">
        <v>22</v>
      </c>
      <c r="M2" s="27" t="s">
        <v>16</v>
      </c>
      <c r="N2" s="117" t="s">
        <v>17</v>
      </c>
      <c r="O2" s="117"/>
      <c r="P2" s="117"/>
      <c r="Q2" s="27" t="s">
        <v>18</v>
      </c>
      <c r="R2" s="11"/>
      <c r="S2" s="7" t="s">
        <v>25</v>
      </c>
      <c r="T2" s="7" t="s">
        <v>26</v>
      </c>
      <c r="U2" s="7" t="s">
        <v>27</v>
      </c>
      <c r="V2" s="7" t="s">
        <v>28</v>
      </c>
      <c r="W2" s="22" t="s">
        <v>33</v>
      </c>
      <c r="X2" s="22" t="s">
        <v>34</v>
      </c>
    </row>
    <row r="3" spans="1:24" ht="12.75">
      <c r="A3" s="53">
        <f>Spielplan!$B3</f>
        <v>1</v>
      </c>
      <c r="B3" s="30" t="str">
        <f>Spielplan!$D3</f>
        <v>Impraisa Electrica Scuol</v>
      </c>
      <c r="C3" s="31" t="s">
        <v>11</v>
      </c>
      <c r="D3" s="32" t="str">
        <f>Spielplan!$F3</f>
        <v>Bar Clozza</v>
      </c>
      <c r="E3" s="28">
        <f>IF(Spielplan!$G3="","",Spielplan!$G3)</f>
      </c>
      <c r="F3" s="28" t="s">
        <v>12</v>
      </c>
      <c r="G3" s="28">
        <f>IF(Spielplan!$I3="","",Spielplan!$I3)</f>
      </c>
      <c r="H3" s="7">
        <f>IF(OR($E3="",$G3=""),"",IF(E3&gt;G3,3,IF(E3=G3,1,0)))</f>
      </c>
      <c r="I3" s="7">
        <f aca="true" t="shared" si="0" ref="I3:I22">IF(OR($E3="",$G3=""),"",IF(G3&gt;E3,3,IF(E3=G3,1,0)))</f>
      </c>
      <c r="K3" s="28" t="str">
        <f>Vorgaben!$A$1</f>
        <v>Impraisa Electrica Scuol</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Leben am Limit 2.0</v>
      </c>
      <c r="C4" s="31" t="s">
        <v>11</v>
      </c>
      <c r="D4" s="32" t="str">
        <f>Spielplan!$F4</f>
        <v>Amicis del Sud</v>
      </c>
      <c r="E4" s="28">
        <f>IF(Spielplan!$G4="","",Spielplan!$G4)</f>
      </c>
      <c r="F4" s="28" t="s">
        <v>12</v>
      </c>
      <c r="G4" s="28">
        <f>IF(Spielplan!$I4="","",Spielplan!$I4)</f>
      </c>
      <c r="H4" s="7">
        <f aca="true" t="shared" si="1" ref="H4:H22">IF(OR($E4="",$G4=""),"",IF(E4&gt;G4,3,IF(E4=G4,1,0)))</f>
      </c>
      <c r="I4" s="7">
        <f t="shared" si="0"/>
      </c>
      <c r="K4" s="28" t="str">
        <f>Vorgaben!$A$2</f>
        <v>Bar Clozza</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William United</v>
      </c>
      <c r="C5" s="31" t="s">
        <v>11</v>
      </c>
      <c r="D5" s="32" t="str">
        <f>Spielplan!$F5</f>
        <v>CB ils scienziads</v>
      </c>
      <c r="E5" s="28">
        <f>IF(Spielplan!$G5="","",Spielplan!$G5)</f>
      </c>
      <c r="F5" s="28" t="s">
        <v>12</v>
      </c>
      <c r="G5" s="28">
        <f>IF(Spielplan!$I5="","",Spielplan!$I5)</f>
      </c>
      <c r="H5" s="7">
        <f t="shared" si="1"/>
      </c>
      <c r="I5" s="7">
        <f t="shared" si="0"/>
      </c>
      <c r="K5" s="28" t="str">
        <f>Vorgaben!$A$3</f>
        <v>Leben am Limit 2.0</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Die Zauberflöten</v>
      </c>
      <c r="C6" s="31" t="s">
        <v>11</v>
      </c>
      <c r="D6" s="32">
        <f>Spielplan!$F6</f>
        <v>0</v>
      </c>
      <c r="E6" s="28">
        <f>IF(Spielplan!$G6="","",Spielplan!$G6)</f>
      </c>
      <c r="F6" s="28" t="s">
        <v>12</v>
      </c>
      <c r="G6" s="28">
        <f>IF(Spielplan!$I6="","",Spielplan!$I6)</f>
      </c>
      <c r="H6" s="7">
        <f t="shared" si="1"/>
      </c>
      <c r="I6" s="7">
        <f t="shared" si="0"/>
      </c>
      <c r="K6" s="28" t="str">
        <f>Vorgaben!$A$4</f>
        <v>Amicis del Sud</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4</v>
      </c>
      <c r="B7" s="30" t="str">
        <f>Spielplan!$D7</f>
        <v>High Voltage</v>
      </c>
      <c r="C7" s="31" t="s">
        <v>11</v>
      </c>
      <c r="D7" s="32" t="str">
        <f>Spielplan!$F7</f>
        <v>Bar Clozza</v>
      </c>
      <c r="E7" s="28">
        <f>IF(Spielplan!$G7="","",Spielplan!$G7)</f>
      </c>
      <c r="F7" s="28" t="s">
        <v>12</v>
      </c>
      <c r="G7" s="28">
        <f>IF(Spielplan!$I7="","",Spielplan!$I7)</f>
      </c>
      <c r="H7" s="7">
        <f t="shared" si="1"/>
      </c>
      <c r="I7" s="7">
        <f t="shared" si="0"/>
      </c>
      <c r="K7" s="28" t="str">
        <f>Vorgaben!$A$5</f>
        <v>High Voltage</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5</v>
      </c>
      <c r="B8" s="30" t="str">
        <f>Spielplan!$D8</f>
        <v>Impraisa Electrica Scuol</v>
      </c>
      <c r="C8" s="31" t="s">
        <v>11</v>
      </c>
      <c r="D8" s="32" t="str">
        <f>Spielplan!$F8</f>
        <v>Amicis del Sud</v>
      </c>
      <c r="E8" s="28">
        <f>IF(Spielplan!$G8="","",Spielplan!$G8)</f>
      </c>
      <c r="F8" s="28" t="s">
        <v>12</v>
      </c>
      <c r="G8" s="28">
        <f>IF(Spielplan!$I8="","",Spielplan!$I8)</f>
      </c>
      <c r="H8" s="7">
        <f t="shared" si="1"/>
      </c>
      <c r="I8" s="7">
        <f t="shared" si="0"/>
      </c>
      <c r="K8" s="116" t="s">
        <v>19</v>
      </c>
      <c r="L8" s="116" t="s">
        <v>22</v>
      </c>
      <c r="M8" s="116" t="s">
        <v>16</v>
      </c>
      <c r="N8" s="116" t="s">
        <v>17</v>
      </c>
      <c r="O8" s="116"/>
      <c r="P8" s="116"/>
      <c r="Q8" s="116" t="s">
        <v>18</v>
      </c>
      <c r="W8" s="52"/>
      <c r="X8" s="52"/>
    </row>
    <row r="9" spans="1:24" ht="12.75">
      <c r="A9" s="53">
        <f>Spielplan!$B9</f>
        <v>6</v>
      </c>
      <c r="B9" s="30" t="str">
        <f>Spielplan!$D9</f>
        <v>CB ils scienziads</v>
      </c>
      <c r="C9" s="31" t="s">
        <v>11</v>
      </c>
      <c r="D9" s="32" t="str">
        <f>Spielplan!$F9</f>
        <v>Raiffeisen</v>
      </c>
      <c r="E9" s="28">
        <f>IF(Spielplan!$G9="","",Spielplan!$G9)</f>
      </c>
      <c r="F9" s="28" t="s">
        <v>12</v>
      </c>
      <c r="G9" s="28">
        <f>IF(Spielplan!$I9="","",Spielplan!$I9)</f>
      </c>
      <c r="H9" s="7">
        <f t="shared" si="1"/>
      </c>
      <c r="I9" s="7">
        <f t="shared" si="0"/>
      </c>
      <c r="K9" s="116"/>
      <c r="L9" s="116"/>
      <c r="M9" s="116"/>
      <c r="N9" s="116"/>
      <c r="O9" s="116"/>
      <c r="P9" s="116"/>
      <c r="Q9" s="116"/>
      <c r="W9" s="52"/>
      <c r="X9" s="52"/>
    </row>
    <row r="10" spans="1:24" ht="12.75">
      <c r="A10" s="53">
        <f>Spielplan!$B10</f>
        <v>7</v>
      </c>
      <c r="B10" s="30" t="str">
        <f>Spielplan!$D10</f>
        <v>William United</v>
      </c>
      <c r="C10" s="31" t="s">
        <v>11</v>
      </c>
      <c r="D10" s="32" t="str">
        <f>Spielplan!$F10</f>
        <v>Die Zauberflöten</v>
      </c>
      <c r="E10" s="28">
        <f>IF(Spielplan!$G10="","",Spielplan!$G10)</f>
      </c>
      <c r="F10" s="28" t="s">
        <v>12</v>
      </c>
      <c r="G10" s="28">
        <f>IF(Spielplan!$I10="","",Spielplan!$I10)</f>
      </c>
      <c r="H10" s="7">
        <f t="shared" si="1"/>
      </c>
      <c r="I10" s="7">
        <f t="shared" si="0"/>
      </c>
      <c r="K10" s="28" t="str">
        <f>Vorgaben!$B$1</f>
        <v>William United</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8</v>
      </c>
      <c r="B11" s="30" t="str">
        <f>Spielplan!$D11</f>
        <v>High Voltage</v>
      </c>
      <c r="C11" s="31" t="s">
        <v>11</v>
      </c>
      <c r="D11" s="32" t="str">
        <f>Spielplan!$F11</f>
        <v>Leben am Limit 2.0</v>
      </c>
      <c r="E11" s="28">
        <f>IF(Spielplan!$G11="","",Spielplan!$G11)</f>
      </c>
      <c r="F11" s="28" t="s">
        <v>12</v>
      </c>
      <c r="G11" s="28">
        <f>IF(Spielplan!$I11="","",Spielplan!$I11)</f>
      </c>
      <c r="H11" s="7">
        <f t="shared" si="1"/>
      </c>
      <c r="I11" s="7">
        <f t="shared" si="0"/>
      </c>
      <c r="J11" s="37"/>
      <c r="K11" s="28" t="str">
        <f>Vorgaben!$B$2</f>
        <v>CB ils scienziads</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Spielplan!$B12</f>
        <v>9</v>
      </c>
      <c r="B12" s="30" t="str">
        <f>Spielplan!$D12</f>
        <v>Bar Clozza</v>
      </c>
      <c r="C12" s="31" t="s">
        <v>11</v>
      </c>
      <c r="D12" s="32" t="str">
        <f>Spielplan!$F12</f>
        <v>Amicis del Sud</v>
      </c>
      <c r="E12" s="28">
        <f>IF(Spielplan!$G12="","",Spielplan!$G12)</f>
      </c>
      <c r="F12" s="28" t="s">
        <v>12</v>
      </c>
      <c r="G12" s="28">
        <f>IF(Spielplan!$I12="","",Spielplan!$I12)</f>
      </c>
      <c r="H12" s="7">
        <f t="shared" si="1"/>
      </c>
      <c r="I12" s="7">
        <f t="shared" si="0"/>
      </c>
      <c r="K12" s="28" t="str">
        <f>Vorgaben!$B$3</f>
        <v>Die Zauberflöten</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Spielplan!$B13</f>
        <v>11</v>
      </c>
      <c r="B13" s="30" t="str">
        <f>Spielplan!$D13</f>
        <v>Raiffeisen</v>
      </c>
      <c r="C13" s="31" t="s">
        <v>11</v>
      </c>
      <c r="D13" s="32">
        <f>Spielplan!$F13</f>
        <v>0</v>
      </c>
      <c r="E13" s="28">
        <f>IF(Spielplan!$G13="","",Spielplan!$G13)</f>
      </c>
      <c r="F13" s="28" t="s">
        <v>12</v>
      </c>
      <c r="G13" s="28">
        <f>IF(Spielplan!$I13="","",Spielplan!$I13)</f>
      </c>
      <c r="H13" s="7">
        <f t="shared" si="1"/>
      </c>
      <c r="I13" s="7">
        <f t="shared" si="0"/>
      </c>
      <c r="K13" s="28" t="str">
        <f>Vorgaben!$B$4</f>
        <v>Raiffeisen</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Spielplan!$B14</f>
        <v>10</v>
      </c>
      <c r="B14" s="30" t="str">
        <f>Spielplan!$D14</f>
        <v>CB ils scienziads</v>
      </c>
      <c r="C14" s="31" t="s">
        <v>11</v>
      </c>
      <c r="D14" s="32" t="str">
        <f>Spielplan!$F14</f>
        <v>Die Zauberflöten</v>
      </c>
      <c r="E14" s="28">
        <f>IF(Spielplan!$G14="","",Spielplan!$G14)</f>
      </c>
      <c r="F14" s="28" t="s">
        <v>12</v>
      </c>
      <c r="G14" s="28">
        <f>IF(Spielplan!$I14="","",Spielplan!$I14)</f>
      </c>
      <c r="H14" s="7">
        <f t="shared" si="1"/>
      </c>
      <c r="I14" s="7">
        <f t="shared" si="0"/>
      </c>
      <c r="K14" s="28">
        <f>Vorgaben!$B$5</f>
        <v>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Spielplan!$B15</f>
        <v>11</v>
      </c>
      <c r="B15" s="30" t="str">
        <f>Spielplan!$D15</f>
        <v>Impraisa Electrica Scuol</v>
      </c>
      <c r="C15" s="31" t="s">
        <v>11</v>
      </c>
      <c r="D15" s="32" t="str">
        <f>Spielplan!$F15</f>
        <v>Leben am Limit 2.0</v>
      </c>
      <c r="E15" s="28">
        <f>IF(Spielplan!$G15="","",Spielplan!$G15)</f>
      </c>
      <c r="F15" s="28" t="s">
        <v>12</v>
      </c>
      <c r="G15" s="28">
        <f>IF(Spielplan!$I15="","",Spielplan!$I15)</f>
      </c>
      <c r="H15" s="7">
        <f t="shared" si="1"/>
      </c>
      <c r="I15" s="7">
        <f t="shared" si="0"/>
      </c>
    </row>
    <row r="16" spans="1:14" ht="15.75" customHeight="1">
      <c r="A16" s="53">
        <f>Spielplan!$B16</f>
        <v>12</v>
      </c>
      <c r="B16" s="30" t="str">
        <f>Spielplan!$D16</f>
        <v>Amicis del Sud</v>
      </c>
      <c r="C16" s="31" t="s">
        <v>11</v>
      </c>
      <c r="D16" s="32" t="str">
        <f>Spielplan!$F16</f>
        <v>High Voltage</v>
      </c>
      <c r="E16" s="28">
        <f>IF(Spielplan!$G16="","",Spielplan!$G16)</f>
      </c>
      <c r="F16" s="28" t="s">
        <v>12</v>
      </c>
      <c r="G16" s="28">
        <f>IF(Spielplan!$I16="","",Spielplan!$I16)</f>
      </c>
      <c r="H16" s="7">
        <f t="shared" si="1"/>
      </c>
      <c r="I16" s="7">
        <f t="shared" si="0"/>
      </c>
      <c r="M16" s="38"/>
      <c r="N16" s="38"/>
    </row>
    <row r="17" spans="1:14" ht="15.75" customHeight="1">
      <c r="A17" s="53">
        <f>Spielplan!$B17</f>
        <v>13</v>
      </c>
      <c r="B17" s="30" t="str">
        <f>Spielplan!$D17</f>
        <v>William United</v>
      </c>
      <c r="C17" s="31" t="s">
        <v>11</v>
      </c>
      <c r="D17" s="32" t="str">
        <f>Spielplan!$F17</f>
        <v>Raiffeisen</v>
      </c>
      <c r="E17" s="28">
        <f>IF(Spielplan!$G17="","",Spielplan!$G17)</f>
      </c>
      <c r="F17" s="28" t="s">
        <v>12</v>
      </c>
      <c r="G17" s="28">
        <f>IF(Spielplan!$I17="","",Spielplan!$I17)</f>
      </c>
      <c r="H17" s="7">
        <f t="shared" si="1"/>
      </c>
      <c r="I17" s="7">
        <f t="shared" si="0"/>
      </c>
      <c r="M17" s="38"/>
      <c r="N17" s="38"/>
    </row>
    <row r="18" spans="1:12" ht="12.75">
      <c r="A18" s="53">
        <f>Spielplan!$B18</f>
        <v>16</v>
      </c>
      <c r="B18" s="30" t="str">
        <f>Spielplan!$D18</f>
        <v>CB ils scienziads</v>
      </c>
      <c r="C18" s="31" t="s">
        <v>11</v>
      </c>
      <c r="D18" s="32">
        <f>Spielplan!$F18</f>
        <v>0</v>
      </c>
      <c r="E18" s="28">
        <f>IF(Spielplan!$G18="","",Spielplan!$G18)</f>
      </c>
      <c r="F18" s="28" t="s">
        <v>12</v>
      </c>
      <c r="G18" s="28">
        <f>IF(Spielplan!$I18="","",Spielplan!$I18)</f>
      </c>
      <c r="H18" s="7">
        <f t="shared" si="1"/>
      </c>
      <c r="I18" s="7">
        <f t="shared" si="0"/>
      </c>
      <c r="L18" s="38"/>
    </row>
    <row r="19" spans="1:12" ht="12.75">
      <c r="A19" s="53">
        <f>Spielplan!$B19</f>
        <v>14</v>
      </c>
      <c r="B19" s="30" t="str">
        <f>Spielplan!$D19</f>
        <v>Bar Clozza</v>
      </c>
      <c r="C19" s="31" t="s">
        <v>11</v>
      </c>
      <c r="D19" s="32" t="str">
        <f>Spielplan!$F19</f>
        <v>Leben am Limit 2.0</v>
      </c>
      <c r="E19" s="28">
        <f>IF(Spielplan!$G19="","",Spielplan!$G19)</f>
      </c>
      <c r="F19" s="28" t="s">
        <v>12</v>
      </c>
      <c r="G19" s="28">
        <f>IF(Spielplan!$I19="","",Spielplan!$I19)</f>
      </c>
      <c r="H19" s="7">
        <f t="shared" si="1"/>
      </c>
      <c r="I19" s="7">
        <f t="shared" si="0"/>
      </c>
      <c r="L19" s="38"/>
    </row>
    <row r="20" spans="1:12" ht="12.75">
      <c r="A20" s="53">
        <f>Spielplan!$B20</f>
        <v>15</v>
      </c>
      <c r="B20" s="30" t="str">
        <f>Spielplan!$D20</f>
        <v>Impraisa Electrica Scuol</v>
      </c>
      <c r="C20" s="31" t="s">
        <v>11</v>
      </c>
      <c r="D20" s="32" t="str">
        <f>Spielplan!$F20</f>
        <v>High Voltage</v>
      </c>
      <c r="E20" s="28">
        <f>IF(Spielplan!$G20="","",Spielplan!$G20)</f>
      </c>
      <c r="F20" s="28" t="s">
        <v>12</v>
      </c>
      <c r="G20" s="28">
        <f>IF(Spielplan!$I20="","",Spielplan!$I20)</f>
      </c>
      <c r="H20" s="7">
        <f t="shared" si="1"/>
      </c>
      <c r="I20" s="7">
        <f t="shared" si="0"/>
      </c>
      <c r="L20" s="38"/>
    </row>
    <row r="21" spans="1:12" ht="12.75">
      <c r="A21" s="53">
        <f>Spielplan!$B21</f>
        <v>16</v>
      </c>
      <c r="B21" s="30" t="str">
        <f>Spielplan!$D21</f>
        <v>Die Zauberflöten</v>
      </c>
      <c r="C21" s="31" t="s">
        <v>11</v>
      </c>
      <c r="D21" s="32" t="str">
        <f>Spielplan!$F21</f>
        <v>Raiffeisen</v>
      </c>
      <c r="E21" s="28">
        <f>IF(Spielplan!$G21="","",Spielplan!$G21)</f>
      </c>
      <c r="F21" s="28" t="s">
        <v>12</v>
      </c>
      <c r="G21" s="28">
        <f>IF(Spielplan!$I21="","",Spielplan!$I21)</f>
      </c>
      <c r="H21" s="7">
        <f t="shared" si="1"/>
      </c>
      <c r="I21" s="7">
        <f t="shared" si="0"/>
      </c>
      <c r="K21" s="24"/>
      <c r="L21" s="38"/>
    </row>
    <row r="22" spans="1:9" ht="12.75">
      <c r="A22" s="53">
        <f>Spielplan!$B22</f>
        <v>20</v>
      </c>
      <c r="B22" s="30" t="str">
        <f>Spielplan!$D22</f>
        <v>William United</v>
      </c>
      <c r="C22" s="31" t="s">
        <v>11</v>
      </c>
      <c r="D22" s="32">
        <f>Spielplan!$F22</f>
        <v>0</v>
      </c>
      <c r="E22" s="28">
        <f>IF(Spielplan!$G22="","",Spielplan!$G22)</f>
      </c>
      <c r="F22" s="28" t="s">
        <v>12</v>
      </c>
      <c r="G22" s="28">
        <f>IF(Spielplan!$I22="","",Spielplan!$I22)</f>
      </c>
      <c r="H22" s="7">
        <f t="shared" si="1"/>
      </c>
      <c r="I22" s="7">
        <f t="shared" si="0"/>
      </c>
    </row>
    <row r="23" ht="12.75"/>
    <row r="26" ht="12">
      <c r="J26" s="39"/>
    </row>
    <row r="29" ht="12">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Domenic Bott</cp:lastModifiedBy>
  <cp:lastPrinted>2007-12-17T12:55:40Z</cp:lastPrinted>
  <dcterms:created xsi:type="dcterms:W3CDTF">2000-09-25T21:07:48Z</dcterms:created>
  <dcterms:modified xsi:type="dcterms:W3CDTF">2018-07-11T09:05:39Z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-1714834747</vt:i4>
  </property>
  <property fmtid="{D5CDD505-2E9C-101B-9397-08002B2CF9AE}" pid="3" name="_NewReviewCycle">
    <vt:lpwstr/>
  </property>
  <property fmtid="{D5CDD505-2E9C-101B-9397-08002B2CF9AE}" pid="4" name="_EmailSubject">
    <vt:lpwstr>Futsal</vt:lpwstr>
  </property>
  <property fmtid="{D5CDD505-2E9C-101B-9397-08002B2CF9AE}" pid="5" name="_AuthorEmail">
    <vt:lpwstr>eugen.wickenhaeuser@pdhd.bwl.de</vt:lpwstr>
  </property>
  <property fmtid="{D5CDD505-2E9C-101B-9397-08002B2CF9AE}" pid="6" name="_AuthorEmailDisplayName">
    <vt:lpwstr>Eugen Wickenhäuser</vt:lpwstr>
  </property>
  <property fmtid="{D5CDD505-2E9C-101B-9397-08002B2CF9AE}" pid="7" name="_ReviewingToolsShownOnce">
    <vt:lpwstr/>
  </property>
</Properties>
</file>